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¿Cómo usar este archivo" sheetId="1" r:id="rId5"/>
    <sheet state="visible" name="📊 Dashboard" sheetId="2" r:id="rId6"/>
    <sheet state="visible" name="👥 Datos Colaboradores" sheetId="3" r:id="rId7"/>
    <sheet state="visible" name="🚪 Registro Salidas" sheetId="4" r:id="rId8"/>
    <sheet state="visible" name="💰 Configuración Costos" sheetId="5" r:id="rId9"/>
  </sheets>
  <definedNames/>
  <calcPr/>
</workbook>
</file>

<file path=xl/sharedStrings.xml><?xml version="1.0" encoding="utf-8"?>
<sst xmlns="http://schemas.openxmlformats.org/spreadsheetml/2006/main" count="166" uniqueCount="127">
  <si>
    <t>🚪 REGISTRO DE SALIDAS DE TALENTO</t>
  </si>
  <si>
    <t>📊 DASHBOARD DE ROTACIÓN DE TALENTO</t>
  </si>
  <si>
    <t>👥 DATOS DE COLABORADORES ACTIVOS</t>
  </si>
  <si>
    <r>
      <rPr>
        <rFont val="Poppins"/>
        <b val="0"/>
        <color rgb="FF8B55FE"/>
        <sz val="21.0"/>
      </rPr>
      <t>¡Hola!</t>
    </r>
    <r>
      <rPr>
        <rFont val="Poppins"/>
        <b val="0"/>
        <color rgb="FF8B55FE"/>
        <sz val="15.0"/>
      </rPr>
      <t xml:space="preserve">
Preparamos esta plantilla para ayudarte a analizar y entender la rotación de talento en tu organización. Aquí podrás ver los datos clave, los costos asociados y qué áreas tienen mayor impacto.</t>
    </r>
  </si>
  <si>
    <t>ID Colaborador</t>
  </si>
  <si>
    <t>Nombre Completo</t>
  </si>
  <si>
    <t>Departamento</t>
  </si>
  <si>
    <t>Puesto</t>
  </si>
  <si>
    <t>Fecha Ingreso</t>
  </si>
  <si>
    <t>Salario Mensual</t>
  </si>
  <si>
    <t xml:space="preserve">  IMPORTANTE: PARA USARLA DESCÁRGALA EN TU PC O DUPLÍCALA.</t>
  </si>
  <si>
    <t>EMP001</t>
  </si>
  <si>
    <t>Juan Pérez</t>
  </si>
  <si>
    <t xml:space="preserve">
🔎 En este archivo encontrarás:</t>
  </si>
  <si>
    <t>- Un dashboard automático con métricas de rotación.
- El costo total de la rotación y el costo por salida.
- Un desglose por categoría de costos.
- La rotación por departamento para identificar dónde se concentra el problema.</t>
  </si>
  <si>
    <t>Ventas</t>
  </si>
  <si>
    <t>Vendedor Senior</t>
  </si>
  <si>
    <t>🎯 MÉTRICAS CLAVE DE ROTACIÓN</t>
  </si>
  <si>
    <t>Métrica</t>
  </si>
  <si>
    <t>🔎 Instrucciones:</t>
  </si>
  <si>
    <t>Nombre</t>
  </si>
  <si>
    <t>Valor</t>
  </si>
  <si>
    <t>Fórmula</t>
  </si>
  <si>
    <t>Status</t>
  </si>
  <si>
    <t>Fecha Salida</t>
  </si>
  <si>
    <t>Tipo Salida</t>
  </si>
  <si>
    <t>Motivo</t>
  </si>
  <si>
    <t>EMP002</t>
  </si>
  <si>
    <t>María González</t>
  </si>
  <si>
    <t>Total Colaboradores Actuales</t>
  </si>
  <si>
    <t>TI</t>
  </si>
  <si>
    <t>Desarrollador</t>
  </si>
  <si>
    <r>
      <rPr>
        <rFont val="Proxima Nova"/>
        <b/>
        <color theme="1"/>
        <sz val="12.0"/>
      </rPr>
      <t xml:space="preserve">1. Ingresa tus datos en la sección correspondiente.
</t>
    </r>
    <r>
      <rPr>
        <rFont val="Proxima Nova"/>
        <color theme="1"/>
        <sz val="12.0"/>
      </rPr>
      <t>Añade la información de:
- Total de colaboradores actuales
- Total de salidas del año
- Tipo de salida (voluntaria / involuntaria)
- Colaboradores y salidas por departamento
Todo lo demás se actualizará automáticamente.</t>
    </r>
  </si>
  <si>
    <t>EMP003</t>
  </si>
  <si>
    <t>Carlos Rodríguez</t>
  </si>
  <si>
    <t>EMP010</t>
  </si>
  <si>
    <t>RRHH</t>
  </si>
  <si>
    <t>Analista</t>
  </si>
  <si>
    <t>Pedro López</t>
  </si>
  <si>
    <t>Vendedor</t>
  </si>
  <si>
    <r>
      <rPr>
        <rFont val="Proxima Nova"/>
        <b/>
        <color theme="1"/>
        <sz val="12.0"/>
      </rPr>
      <t xml:space="preserve">2. Revisa el dashboard.
</t>
    </r>
    <r>
      <rPr>
        <rFont val="Proxima Nova"/>
        <color theme="1"/>
        <sz val="12.0"/>
      </rPr>
      <t>Conforme ingreses datos, verás:
- La tasa de rotación anual
- La rotación voluntaria e involuntaria
- El costo por salida y el costo total
- Las áreas con mayor rotación</t>
    </r>
  </si>
  <si>
    <t>EMP004</t>
  </si>
  <si>
    <t>Ana Martínez</t>
  </si>
  <si>
    <t>Finanzas</t>
  </si>
  <si>
    <t>Contador</t>
  </si>
  <si>
    <t>EMP005</t>
  </si>
  <si>
    <t>Luis Fernández</t>
  </si>
  <si>
    <r>
      <rPr>
        <rFont val="Proxima Nova"/>
        <b/>
        <color theme="1"/>
        <sz val="12.0"/>
      </rPr>
      <t xml:space="preserve">3. Analiza los costos de rotación.
</t>
    </r>
    <r>
      <rPr>
        <rFont val="Proxima Nova"/>
        <color theme="1"/>
        <sz val="12.0"/>
      </rPr>
      <t>El archivo calculará automáticamente los costos según las categorías:
- Reclutamiento
- Capacitación
- Pérdida de productividad
- Pérdida de conocimiento
- Horas extras
Puedes editar los montos si necesitas adaptarlos a tu empresa.</t>
    </r>
  </si>
  <si>
    <t>Supervisor</t>
  </si>
  <si>
    <t>Voluntario</t>
  </si>
  <si>
    <t>EMP006</t>
  </si>
  <si>
    <r>
      <rPr>
        <rFont val="Proxima Nova"/>
        <b/>
        <color theme="1"/>
        <sz val="12.0"/>
      </rPr>
      <t xml:space="preserve">4. Identifica prioridades.
</t>
    </r>
    <r>
      <rPr>
        <rFont val="Proxima Nova"/>
        <color theme="1"/>
        <sz val="12.0"/>
      </rPr>
      <t xml:space="preserve">Si un departamento muestra una tasa alta de rotación, o un costo elevado, podrás visualizarlo de inmediato y te ayudará a decidir dónde actuar y qué estrategias implementar. </t>
    </r>
  </si>
  <si>
    <t>Operaciones</t>
  </si>
  <si>
    <t>EMP007</t>
  </si>
  <si>
    <t>Promedio Colaboradores (Año)</t>
  </si>
  <si>
    <t>EMP008</t>
  </si>
  <si>
    <t>Marketing</t>
  </si>
  <si>
    <t>Mejor oferta</t>
  </si>
  <si>
    <t>EMP009</t>
  </si>
  <si>
    <t>Administración</t>
  </si>
  <si>
    <t>(Colaboradores+Salidas)/2</t>
  </si>
  <si>
    <t>EMP0010</t>
  </si>
  <si>
    <t>EMP015</t>
  </si>
  <si>
    <t>Laura Sánchez</t>
  </si>
  <si>
    <t>Programador</t>
  </si>
  <si>
    <t>Total Salidas (Año)</t>
  </si>
  <si>
    <t>EMP0011</t>
  </si>
  <si>
    <t>Razones personales</t>
  </si>
  <si>
    <t>EMP0012</t>
  </si>
  <si>
    <t>EMP022</t>
  </si>
  <si>
    <t>Miguel Torres</t>
  </si>
  <si>
    <t>Operario</t>
  </si>
  <si>
    <t>Involuntaria</t>
  </si>
  <si>
    <t>Fin de contrato</t>
  </si>
  <si>
    <t>Tasa de Rotación Anual</t>
  </si>
  <si>
    <t>(Salidas/PromediodeColaboradores)*100</t>
  </si>
  <si>
    <t>Rotación Voluntaria</t>
  </si>
  <si>
    <t>Solo renuncias</t>
  </si>
  <si>
    <t>Rotación Involuntaria</t>
  </si>
  <si>
    <t>Despidos/Fin contrato</t>
  </si>
  <si>
    <t>💰 IMPACTO ECONÓMICO</t>
  </si>
  <si>
    <t>Costo Total de Rotación</t>
  </si>
  <si>
    <t>Suma todos los costos</t>
  </si>
  <si>
    <t>Costo por Salida</t>
  </si>
  <si>
    <t>Costo total/Salidas</t>
  </si>
  <si>
    <t>💸 DESGLOSE DE COSTOS POR CATEGORÍA</t>
  </si>
  <si>
    <t>Categoría</t>
  </si>
  <si>
    <t>Total Salidas</t>
  </si>
  <si>
    <t>Costo Total</t>
  </si>
  <si>
    <t>Reclutamiento</t>
  </si>
  <si>
    <t>Capacitación</t>
  </si>
  <si>
    <t>Pérdida de Productividad</t>
  </si>
  <si>
    <t>Pérdida de Conocimiento</t>
  </si>
  <si>
    <t>Horas extras del equipo</t>
  </si>
  <si>
    <t>TOTAL</t>
  </si>
  <si>
    <t>🏢 ROTACIÓN POR DEPARTAMENTO</t>
  </si>
  <si>
    <t>Total Colaboradores</t>
  </si>
  <si>
    <t>Salidas</t>
  </si>
  <si>
    <t>Tasa Rotación (%)</t>
  </si>
  <si>
    <t>📋 INSTRUCCIONES DE USO</t>
  </si>
  <si>
    <t>1. Registra colaboradores activos en "👥 Datos Colaboradores"</t>
  </si>
  <si>
    <t>2. Registra cada salida en "🚪 Registro Salidas"</t>
  </si>
  <si>
    <t>3. Ajusta costos en "💰 Configuración Costos"</t>
  </si>
  <si>
    <t>4. Los cálculos se actualizan automáticamente</t>
  </si>
  <si>
    <t>5. Usa el menú "📊 Rotación" para actualizar</t>
  </si>
  <si>
    <t>💰 CONFIGURACIÓN DE COSTOS DE ROTACIÓN</t>
  </si>
  <si>
    <t>Categoría de Costo</t>
  </si>
  <si>
    <t>Descripción</t>
  </si>
  <si>
    <t>Base de Cálculo</t>
  </si>
  <si>
    <t>Publicaciones, entrevistas, selección</t>
  </si>
  <si>
    <t>Costo promedio por proceso</t>
  </si>
  <si>
    <t>Inducción, formación inicial, certificaciones</t>
  </si>
  <si>
    <t>Horas x costo hora capacitador</t>
  </si>
  <si>
    <t>Pérdida de productividad</t>
  </si>
  <si>
    <t>Diferencia rendimiento vs colaborador experimentado</t>
  </si>
  <si>
    <t>30% salario x 3 meses</t>
  </si>
  <si>
    <t>Pérdida de conocimiento</t>
  </si>
  <si>
    <t>Errores, retrabajos, pérdida de clientes</t>
  </si>
  <si>
    <t>Estimación conservadora</t>
  </si>
  <si>
    <t>Compensación por carga adicional del equipo</t>
  </si>
  <si>
    <t>20 horas x $60/hora</t>
  </si>
  <si>
    <t>COSTO TOTAL POR SALIDA</t>
  </si>
  <si>
    <t>📌 INSTRUCCIONES:</t>
  </si>
  <si>
    <t>Ajusta los costos en la columna B según tu empresa.</t>
  </si>
  <si>
    <t>Los costos se aplican automáticamente al dashboard.</t>
  </si>
  <si>
    <t>Considera costos directos e indirectos.</t>
  </si>
  <si>
    <t>Revisa y actualiza periódicamente.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</si>
</sst>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/mm/yyyy"/>
    <numFmt numFmtId="165" formatCode="&quot;$&quot;#,##0.00"/>
    <numFmt numFmtId="166" formatCode="0.00&quot;%&quot;"/>
  </numFmts>
  <fonts count="16">
    <font>
      <sz val="10.0"/>
      <color rgb="FF000000"/>
      <name val="Arial"/>
      <scheme val="minor"/>
    </font>
    <font>
      <b/>
      <sz val="14.0"/>
      <color rgb="FFFFFFFF"/>
      <name val="Poppins"/>
    </font>
    <font>
      <color theme="1"/>
      <name val="Arial"/>
    </font>
    <font>
      <color theme="1"/>
      <name val="Poppins"/>
    </font>
    <font>
      <b/>
      <sz val="15.0"/>
      <color rgb="FF8B55FE"/>
      <name val="Poppins"/>
    </font>
    <font>
      <b/>
      <color theme="1"/>
      <name val="Poppins"/>
    </font>
    <font/>
    <font>
      <b/>
      <sz val="16.0"/>
      <color rgb="FFFFFFFF"/>
      <name val="Poppins"/>
    </font>
    <font>
      <b/>
      <sz val="15.0"/>
      <color rgb="FFFFFFFF"/>
      <name val="Poppins"/>
    </font>
    <font>
      <sz val="13.0"/>
      <color theme="1"/>
      <name val="Poppins"/>
    </font>
    <font>
      <sz val="12.0"/>
      <color theme="1"/>
      <name val="Proxima Nova"/>
    </font>
    <font>
      <b/>
      <sz val="12.0"/>
      <color rgb="FFFFFFFF"/>
      <name val="Poppins"/>
    </font>
    <font>
      <b/>
      <sz val="12.0"/>
      <color rgb="FF000000"/>
      <name val="Poppins"/>
    </font>
    <font>
      <b/>
      <color rgb="FFFFFFFF"/>
      <name val="Poppins"/>
    </font>
    <font>
      <sz val="10.0"/>
      <color theme="1"/>
      <name val="Poppins"/>
    </font>
    <font>
      <b/>
      <sz val="14.0"/>
      <color rgb="FF000000"/>
      <name val="Poppins"/>
    </font>
  </fonts>
  <fills count="15">
    <fill>
      <patternFill patternType="none"/>
    </fill>
    <fill>
      <patternFill patternType="lightGray"/>
    </fill>
    <fill>
      <patternFill patternType="solid">
        <fgColor rgb="FFA61C00"/>
        <bgColor rgb="FFA61C00"/>
      </patternFill>
    </fill>
    <fill>
      <patternFill patternType="solid">
        <fgColor rgb="FF8B55FE"/>
        <bgColor rgb="FF8B55FE"/>
      </patternFill>
    </fill>
    <fill>
      <patternFill patternType="solid">
        <fgColor rgb="FFFEFFFE"/>
        <bgColor rgb="FFFEFFFE"/>
      </patternFill>
    </fill>
    <fill>
      <patternFill patternType="solid">
        <fgColor rgb="FFC5A9FF"/>
        <bgColor rgb="FFC5A9FF"/>
      </patternFill>
    </fill>
    <fill>
      <patternFill patternType="solid">
        <fgColor rgb="FFFFFFFF"/>
        <bgColor rgb="FFFFFFFF"/>
      </patternFill>
    </fill>
    <fill>
      <patternFill patternType="solid">
        <fgColor rgb="FF34A853"/>
        <bgColor rgb="FF34A853"/>
      </patternFill>
    </fill>
    <fill>
      <patternFill patternType="solid">
        <fgColor rgb="FFEA9999"/>
        <bgColor rgb="FFEA9999"/>
      </patternFill>
    </fill>
    <fill>
      <patternFill patternType="solid">
        <fgColor rgb="FFF3F3F3"/>
        <bgColor rgb="FFF3F3F3"/>
      </patternFill>
    </fill>
    <fill>
      <patternFill patternType="solid">
        <fgColor rgb="FFEA4335"/>
        <bgColor rgb="FFEA4335"/>
      </patternFill>
    </fill>
    <fill>
      <patternFill patternType="solid">
        <fgColor rgb="FFFBBC04"/>
        <bgColor rgb="FFFBBC04"/>
      </patternFill>
    </fill>
    <fill>
      <patternFill patternType="solid">
        <fgColor rgb="FFF9AB00"/>
        <bgColor rgb="FFF9AB00"/>
      </patternFill>
    </fill>
    <fill>
      <patternFill patternType="solid">
        <fgColor rgb="FFFFD966"/>
        <bgColor rgb="FFFFD966"/>
      </patternFill>
    </fill>
    <fill>
      <patternFill patternType="solid">
        <fgColor rgb="FFD9D9D9"/>
        <bgColor rgb="FFD9D9D9"/>
      </patternFill>
    </fill>
  </fills>
  <borders count="5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3" fontId="1" numFmtId="0" xfId="0" applyAlignment="1" applyFill="1" applyFont="1">
      <alignment horizontal="center" readingOrder="0"/>
    </xf>
    <xf borderId="1" fillId="0" fontId="2" numFmtId="0" xfId="0" applyAlignment="1" applyBorder="1" applyFont="1">
      <alignment vertical="bottom"/>
    </xf>
    <xf borderId="0" fillId="0" fontId="3" numFmtId="0" xfId="0" applyFont="1"/>
    <xf borderId="2" fillId="4" fontId="4" numFmtId="0" xfId="0" applyAlignment="1" applyBorder="1" applyFill="1" applyFont="1">
      <alignment readingOrder="0" shrinkToFit="0" vertical="center" wrapText="1"/>
    </xf>
    <xf borderId="0" fillId="5" fontId="5" numFmtId="0" xfId="0" applyAlignment="1" applyFill="1" applyFont="1">
      <alignment horizontal="center" readingOrder="0"/>
    </xf>
    <xf borderId="3" fillId="0" fontId="6" numFmtId="0" xfId="0" applyBorder="1" applyFont="1"/>
    <xf borderId="1" fillId="6" fontId="2" numFmtId="0" xfId="0" applyAlignment="1" applyBorder="1" applyFill="1" applyFont="1">
      <alignment vertical="bottom"/>
    </xf>
    <xf borderId="0" fillId="3" fontId="7" numFmtId="0" xfId="0" applyAlignment="1" applyFill="1" applyFont="1">
      <alignment horizontal="center" readingOrder="0"/>
    </xf>
    <xf borderId="2" fillId="3" fontId="8" numFmtId="0" xfId="0" applyAlignment="1" applyBorder="1" applyFill="1" applyFont="1">
      <alignment vertical="bottom"/>
    </xf>
    <xf borderId="0" fillId="0" fontId="3" numFmtId="0" xfId="0" applyAlignment="1" applyFont="1">
      <alignment readingOrder="0"/>
    </xf>
    <xf borderId="1" fillId="0" fontId="9" numFmtId="0" xfId="0" applyBorder="1" applyFont="1"/>
    <xf borderId="2" fillId="0" fontId="10" numFmtId="0" xfId="0" applyAlignment="1" applyBorder="1" applyFont="1">
      <alignment horizontal="left" readingOrder="0" shrinkToFit="0" vertical="bottom" wrapText="1"/>
    </xf>
    <xf borderId="0" fillId="7" fontId="11" numFmtId="0" xfId="0" applyAlignment="1" applyFill="1" applyFont="1">
      <alignment readingOrder="0"/>
    </xf>
    <xf borderId="0" fillId="0" fontId="3" numFmtId="164" xfId="0" applyAlignment="1" applyFont="1" applyNumberFormat="1">
      <alignment readingOrder="0"/>
    </xf>
    <xf borderId="0" fillId="8" fontId="5" numFmtId="0" xfId="0" applyAlignment="1" applyFill="1" applyFont="1">
      <alignment horizontal="center" readingOrder="0"/>
    </xf>
    <xf borderId="0" fillId="9" fontId="5" numFmtId="0" xfId="0" applyAlignment="1" applyFill="1" applyFont="1">
      <alignment readingOrder="0"/>
    </xf>
    <xf borderId="0" fillId="0" fontId="3" numFmtId="165" xfId="0" applyAlignment="1" applyFont="1" applyNumberFormat="1">
      <alignment readingOrder="0"/>
    </xf>
    <xf borderId="1" fillId="0" fontId="9" numFmtId="0" xfId="0" applyAlignment="1" applyBorder="1" applyFont="1">
      <alignment readingOrder="0" vertical="center"/>
    </xf>
    <xf borderId="1" fillId="0" fontId="2" numFmtId="0" xfId="0" applyAlignment="1" applyBorder="1" applyFont="1">
      <alignment readingOrder="0" vertical="bottom"/>
    </xf>
    <xf borderId="2" fillId="0" fontId="10" numFmtId="0" xfId="0" applyAlignment="1" applyBorder="1" applyFont="1">
      <alignment readingOrder="0" shrinkToFit="0" vertical="bottom" wrapText="1"/>
    </xf>
    <xf borderId="0" fillId="0" fontId="3" numFmtId="3" xfId="0" applyFont="1" applyNumberFormat="1"/>
    <xf borderId="0" fillId="0" fontId="3" numFmtId="166" xfId="0" applyFont="1" applyNumberFormat="1"/>
    <xf borderId="0" fillId="0" fontId="3" numFmtId="166" xfId="0" applyAlignment="1" applyFont="1" applyNumberFormat="1">
      <alignment readingOrder="0"/>
    </xf>
    <xf borderId="0" fillId="0" fontId="3" numFmtId="164" xfId="0" applyFont="1" applyNumberFormat="1"/>
    <xf borderId="0" fillId="0" fontId="3" numFmtId="165" xfId="0" applyFont="1" applyNumberFormat="1"/>
    <xf borderId="0" fillId="0" fontId="3" numFmtId="4" xfId="0" applyFont="1" applyNumberFormat="1"/>
    <xf borderId="0" fillId="0" fontId="3" numFmtId="165" xfId="0" applyFont="1" applyNumberFormat="1"/>
    <xf borderId="0" fillId="10" fontId="11" numFmtId="0" xfId="0" applyAlignment="1" applyFill="1" applyFont="1">
      <alignment readingOrder="0"/>
    </xf>
    <xf borderId="0" fillId="0" fontId="3" numFmtId="0" xfId="0" applyAlignment="1" applyFont="1">
      <alignment horizontal="center" readingOrder="0"/>
    </xf>
    <xf borderId="0" fillId="5" fontId="5" numFmtId="0" xfId="0" applyAlignment="1" applyFill="1" applyFont="1">
      <alignment readingOrder="0"/>
    </xf>
    <xf borderId="0" fillId="5" fontId="5" numFmtId="165" xfId="0" applyFill="1" applyFont="1" applyNumberFormat="1"/>
    <xf borderId="0" fillId="11" fontId="12" numFmtId="0" xfId="0" applyAlignment="1" applyFill="1" applyFont="1">
      <alignment readingOrder="0"/>
    </xf>
    <xf borderId="0" fillId="0" fontId="3" numFmtId="0" xfId="0" applyAlignment="1" applyFont="1">
      <alignment horizontal="center"/>
    </xf>
    <xf borderId="0" fillId="0" fontId="3" numFmtId="10" xfId="0" applyFont="1" applyNumberFormat="1"/>
    <xf borderId="0" fillId="5" fontId="13" numFmtId="0" xfId="0" applyAlignment="1" applyFill="1" applyFont="1">
      <alignment readingOrder="0"/>
    </xf>
    <xf borderId="0" fillId="0" fontId="14" numFmtId="0" xfId="0" applyAlignment="1" applyFont="1">
      <alignment readingOrder="0"/>
    </xf>
    <xf borderId="0" fillId="12" fontId="15" numFmtId="0" xfId="0" applyAlignment="1" applyFill="1" applyFont="1">
      <alignment horizontal="center" readingOrder="0"/>
    </xf>
    <xf borderId="0" fillId="13" fontId="5" numFmtId="0" xfId="0" applyAlignment="1" applyFill="1" applyFont="1">
      <alignment horizontal="center" readingOrder="0"/>
    </xf>
    <xf borderId="4" fillId="0" fontId="3" numFmtId="0" xfId="0" applyAlignment="1" applyBorder="1" applyFont="1">
      <alignment readingOrder="0"/>
    </xf>
    <xf borderId="4" fillId="0" fontId="3" numFmtId="165" xfId="0" applyAlignment="1" applyBorder="1" applyFont="1" applyNumberFormat="1">
      <alignment readingOrder="0"/>
    </xf>
    <xf borderId="0" fillId="12" fontId="5" numFmtId="0" xfId="0" applyAlignment="1" applyFill="1" applyFont="1">
      <alignment readingOrder="0"/>
    </xf>
    <xf borderId="0" fillId="12" fontId="5" numFmtId="165" xfId="0" applyFill="1" applyFont="1" applyNumberFormat="1"/>
    <xf borderId="0" fillId="14" fontId="5" numFmtId="0" xfId="0" applyAlignment="1" applyFill="1" applyFont="1">
      <alignment readingOrder="0"/>
    </xf>
    <xf borderId="0" fillId="14" fontId="3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Relationship Id="rId3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209550</xdr:colOff>
      <xdr:row>0</xdr:row>
      <xdr:rowOff>180975</xdr:rowOff>
    </xdr:from>
    <xdr:ext cx="1847850" cy="552450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2867025</xdr:colOff>
      <xdr:row>1</xdr:row>
      <xdr:rowOff>133350</xdr:rowOff>
    </xdr:from>
    <xdr:ext cx="942975" cy="1257300"/>
    <xdr:pic>
      <xdr:nvPicPr>
        <xdr:cNvPr id="0" name="image1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</xdr:row>
      <xdr:rowOff>285750</xdr:rowOff>
    </xdr:from>
    <xdr:ext cx="7620000" cy="2095500"/>
    <xdr:pic>
      <xdr:nvPicPr>
        <xdr:cNvPr id="0" name="image3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3.38"/>
    <col customWidth="1" min="2" max="2" width="37.63"/>
  </cols>
  <sheetData>
    <row r="1" ht="75.7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15.5" customHeight="1">
      <c r="A2" s="5" t="s">
        <v>3</v>
      </c>
      <c r="B2" s="7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33.7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10" t="s">
        <v>10</v>
      </c>
      <c r="B4" s="7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3.7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2" t="s">
        <v>13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3" t="s">
        <v>14</v>
      </c>
      <c r="B7" s="7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9" t="s">
        <v>19</v>
      </c>
      <c r="B9" s="3"/>
      <c r="C9" s="3"/>
      <c r="D9" s="20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21" t="s">
        <v>32</v>
      </c>
      <c r="B10" s="7"/>
      <c r="C10" s="3"/>
      <c r="D10" s="20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21" t="s">
        <v>40</v>
      </c>
      <c r="B11" s="7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21" t="s">
        <v>47</v>
      </c>
      <c r="B12" s="7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21" t="s">
        <v>51</v>
      </c>
      <c r="B13" s="7"/>
      <c r="C13" s="3"/>
      <c r="D13" s="20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21"/>
      <c r="B14" s="7"/>
      <c r="C14" s="3"/>
      <c r="D14" s="20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/>
      <c r="B16" s="3"/>
      <c r="C16" s="3"/>
      <c r="D16" s="20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B17" s="3"/>
      <c r="C17" s="3"/>
      <c r="D17" s="20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mergeCells count="8">
    <mergeCell ref="A2:B2"/>
    <mergeCell ref="A4:B4"/>
    <mergeCell ref="A7:B7"/>
    <mergeCell ref="A10:B10"/>
    <mergeCell ref="A11:B11"/>
    <mergeCell ref="A12:B12"/>
    <mergeCell ref="A13:B13"/>
    <mergeCell ref="A14:B14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1.38"/>
    <col customWidth="1" min="2" max="2" width="18.88"/>
    <col customWidth="1" min="3" max="3" width="21.38"/>
    <col customWidth="1" min="4" max="4" width="18.88"/>
  </cols>
  <sheetData>
    <row r="1">
      <c r="A1" s="9" t="s">
        <v>1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4" t="s">
        <v>17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7" t="s">
        <v>18</v>
      </c>
      <c r="B4" s="17" t="s">
        <v>21</v>
      </c>
      <c r="C4" s="17" t="s">
        <v>22</v>
      </c>
      <c r="D4" s="17" t="s">
        <v>23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1" t="s">
        <v>29</v>
      </c>
      <c r="B5" s="22">
        <f>COUNTA('👥 Datos Colaboradores'!B3:B998)</f>
        <v>12</v>
      </c>
      <c r="C5" s="4"/>
      <c r="D5" s="4"/>
      <c r="E5" s="2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1" t="s">
        <v>54</v>
      </c>
      <c r="B6" s="22">
        <f>(B5+B7)/2</f>
        <v>7.5</v>
      </c>
      <c r="C6" s="11" t="s">
        <v>60</v>
      </c>
      <c r="D6" s="4"/>
      <c r="E6" s="2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1" t="s">
        <v>65</v>
      </c>
      <c r="B7" s="22">
        <f>COUNTA('🚪 Registro Salidas'!B3:B998)</f>
        <v>3</v>
      </c>
      <c r="C7" s="4"/>
      <c r="D7" s="4"/>
      <c r="E7" s="2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1" t="s">
        <v>74</v>
      </c>
      <c r="B8" s="27">
        <f>(B7/B6)*100%</f>
        <v>0.4</v>
      </c>
      <c r="C8" s="11" t="s">
        <v>75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1" t="s">
        <v>76</v>
      </c>
      <c r="B9" s="22">
        <f>COUNTIF('🚪 Registro Salidas'!F3:F998,"*Voluntario*")</f>
        <v>2</v>
      </c>
      <c r="C9" s="11" t="s">
        <v>77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1" t="s">
        <v>78</v>
      </c>
      <c r="B10" s="22">
        <f>COUNTIF('🚪 Registro Salidas'!F3:F998,"*Involuntaria*")</f>
        <v>1</v>
      </c>
      <c r="C10" s="11" t="s">
        <v>79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4"/>
      <c r="B11" s="26"/>
      <c r="C11" s="4"/>
      <c r="D11" s="4"/>
      <c r="E11" s="23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1" t="s">
        <v>80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1" t="s">
        <v>81</v>
      </c>
      <c r="B13" s="28">
        <f>B23*B7</f>
        <v>27600</v>
      </c>
      <c r="C13" s="11" t="s">
        <v>82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1" t="s">
        <v>83</v>
      </c>
      <c r="B14" s="28">
        <f>B13/B7</f>
        <v>9200</v>
      </c>
      <c r="C14" s="11" t="s">
        <v>84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29" t="s">
        <v>85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7" t="s">
        <v>86</v>
      </c>
      <c r="B17" s="17" t="s">
        <v>83</v>
      </c>
      <c r="C17" s="17" t="s">
        <v>87</v>
      </c>
      <c r="D17" s="17" t="s">
        <v>88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1" t="s">
        <v>89</v>
      </c>
      <c r="B18" s="26">
        <f>'💰 Configuración Costos'!B3</f>
        <v>1500</v>
      </c>
      <c r="C18" s="30">
        <v>0.0</v>
      </c>
      <c r="D18" s="26">
        <f t="shared" ref="D18:D22" si="1">B18*C18</f>
        <v>0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1" t="s">
        <v>90</v>
      </c>
      <c r="B19" s="26">
        <f>'💰 Configuración Costos'!B4</f>
        <v>2500</v>
      </c>
      <c r="C19" s="30">
        <v>0.0</v>
      </c>
      <c r="D19" s="26">
        <f t="shared" si="1"/>
        <v>0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1" t="s">
        <v>91</v>
      </c>
      <c r="B20" s="26">
        <f>'💰 Configuración Costos'!B5</f>
        <v>3200</v>
      </c>
      <c r="C20" s="30">
        <v>0.0</v>
      </c>
      <c r="D20" s="26">
        <f t="shared" si="1"/>
        <v>0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1" t="s">
        <v>92</v>
      </c>
      <c r="B21" s="26">
        <f>'💰 Configuración Costos'!B6</f>
        <v>800</v>
      </c>
      <c r="C21" s="30">
        <v>0.0</v>
      </c>
      <c r="D21" s="26">
        <f t="shared" si="1"/>
        <v>0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1" t="s">
        <v>93</v>
      </c>
      <c r="B22" s="26">
        <f>'💰 Configuración Costos'!B7</f>
        <v>1200</v>
      </c>
      <c r="C22" s="30">
        <v>0.0</v>
      </c>
      <c r="D22" s="26">
        <f t="shared" si="1"/>
        <v>0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31" t="s">
        <v>94</v>
      </c>
      <c r="B23" s="32">
        <f>SUM(B18:B22)</f>
        <v>9200</v>
      </c>
      <c r="C23" s="32"/>
      <c r="D23" s="32">
        <f>SUM(D18:D22)</f>
        <v>0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33" t="s">
        <v>95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7" t="s">
        <v>6</v>
      </c>
      <c r="B27" s="17" t="s">
        <v>96</v>
      </c>
      <c r="C27" s="17" t="s">
        <v>97</v>
      </c>
      <c r="D27" s="17" t="s">
        <v>98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1" t="s">
        <v>15</v>
      </c>
      <c r="B28" s="4">
        <f>COUNTIF('👥 Datos Colaboradores'!C3:C998,"*Ventas*")</f>
        <v>2</v>
      </c>
      <c r="C28" s="34">
        <f>COUNTIF('🚪 Registro Salidas'!C3:C998,"*Ventas*")</f>
        <v>1</v>
      </c>
      <c r="D28" s="35">
        <f t="shared" ref="D28:D33" si="2">C28/((B28+C28)/2)*100%</f>
        <v>0.6666666667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11" t="s">
        <v>52</v>
      </c>
      <c r="B29" s="4">
        <f>COUNTIF('👥 Datos Colaboradores'!C4:C998,"*Operaciones*")</f>
        <v>4</v>
      </c>
      <c r="C29" s="34">
        <f>COUNTIF('🚪 Registro Salidas'!C4:C998,"*Operaciones*")</f>
        <v>1</v>
      </c>
      <c r="D29" s="35">
        <f t="shared" si="2"/>
        <v>0.4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11" t="s">
        <v>56</v>
      </c>
      <c r="B30" s="4">
        <f>COUNTIF('👥 Datos Colaboradores'!C5:C998,"*Marketing*")</f>
        <v>1</v>
      </c>
      <c r="C30" s="34">
        <f>COUNTIF('🚪 Registro Salidas'!C5:C998,"*Marketing*")</f>
        <v>0</v>
      </c>
      <c r="D30" s="35">
        <f t="shared" si="2"/>
        <v>0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11" t="s">
        <v>43</v>
      </c>
      <c r="B31" s="4">
        <f>COUNTIF('👥 Datos Colaboradores'!C6:C998,"*finanzas*")</f>
        <v>1</v>
      </c>
      <c r="C31" s="34">
        <f>COUNTIF('🚪 Registro Salidas'!C6:C998,"*Finanzas*")</f>
        <v>0</v>
      </c>
      <c r="D31" s="35">
        <f t="shared" si="2"/>
        <v>0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11" t="s">
        <v>36</v>
      </c>
      <c r="B32" s="4">
        <f>COUNTIF('👥 Datos Colaboradores'!C7:C998,"*rrhh*")</f>
        <v>1</v>
      </c>
      <c r="C32" s="34">
        <f>COUNTIF('🚪 Registro Salidas'!C7:C998,"*rrhh*")</f>
        <v>0</v>
      </c>
      <c r="D32" s="35">
        <f t="shared" si="2"/>
        <v>0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11" t="s">
        <v>59</v>
      </c>
      <c r="B33" s="4">
        <f>COUNTIF('👥 Datos Colaboradores'!C8:C998,"*administración*")</f>
        <v>1</v>
      </c>
      <c r="C33" s="34">
        <f>COUNTIF('🚪 Registro Salidas'!C8:C998,"*administración*")</f>
        <v>0</v>
      </c>
      <c r="D33" s="35">
        <f t="shared" si="2"/>
        <v>0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3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36" t="s">
        <v>99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37" t="s">
        <v>100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37" t="s">
        <v>101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37" t="s">
        <v>102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37" t="s">
        <v>103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37" t="s">
        <v>104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</sheetData>
  <mergeCells count="5">
    <mergeCell ref="A1:D1"/>
    <mergeCell ref="A3:D3"/>
    <mergeCell ref="A16:D16"/>
    <mergeCell ref="A26:D26"/>
    <mergeCell ref="A36:D36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15.75"/>
    <col customWidth="1" min="2" max="2" width="25.13"/>
    <col customWidth="1" min="3" max="3" width="15.13"/>
    <col customWidth="1" min="4" max="4" width="18.88"/>
    <col customWidth="1" min="5" max="5" width="15.13"/>
    <col customWidth="1" min="6" max="6" width="16.38"/>
  </cols>
  <sheetData>
    <row r="1">
      <c r="A1" s="2" t="s">
        <v>2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6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1" t="s">
        <v>11</v>
      </c>
      <c r="B3" s="11" t="s">
        <v>12</v>
      </c>
      <c r="C3" s="11" t="s">
        <v>15</v>
      </c>
      <c r="D3" s="11" t="s">
        <v>16</v>
      </c>
      <c r="E3" s="15">
        <v>44986.0</v>
      </c>
      <c r="F3" s="18">
        <v>3500.0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1" t="s">
        <v>27</v>
      </c>
      <c r="B4" s="11" t="s">
        <v>28</v>
      </c>
      <c r="C4" s="11" t="s">
        <v>30</v>
      </c>
      <c r="D4" s="11" t="s">
        <v>31</v>
      </c>
      <c r="E4" s="15">
        <v>44727.0</v>
      </c>
      <c r="F4" s="18">
        <v>4500.0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1" t="s">
        <v>33</v>
      </c>
      <c r="B5" s="11" t="s">
        <v>34</v>
      </c>
      <c r="C5" s="11" t="s">
        <v>36</v>
      </c>
      <c r="D5" s="11" t="s">
        <v>37</v>
      </c>
      <c r="E5" s="15">
        <v>45301.0</v>
      </c>
      <c r="F5" s="18">
        <v>3000.0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1" t="s">
        <v>41</v>
      </c>
      <c r="B6" s="11" t="s">
        <v>42</v>
      </c>
      <c r="C6" s="11" t="s">
        <v>43</v>
      </c>
      <c r="D6" s="11" t="s">
        <v>44</v>
      </c>
      <c r="E6" s="15">
        <v>45189.0</v>
      </c>
      <c r="F6" s="18">
        <v>3800.0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1" t="s">
        <v>45</v>
      </c>
      <c r="B7" s="11" t="s">
        <v>46</v>
      </c>
      <c r="C7" s="11" t="s">
        <v>15</v>
      </c>
      <c r="D7" s="11" t="s">
        <v>48</v>
      </c>
      <c r="E7" s="15">
        <v>44505.0</v>
      </c>
      <c r="F7" s="18">
        <v>4200.0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1" t="s">
        <v>50</v>
      </c>
      <c r="B8" s="11" t="s">
        <v>46</v>
      </c>
      <c r="C8" s="11" t="s">
        <v>52</v>
      </c>
      <c r="D8" s="11" t="s">
        <v>48</v>
      </c>
      <c r="E8" s="15">
        <v>44505.0</v>
      </c>
      <c r="F8" s="18">
        <v>4200.0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1" t="s">
        <v>53</v>
      </c>
      <c r="B9" s="11" t="s">
        <v>46</v>
      </c>
      <c r="C9" s="11" t="s">
        <v>52</v>
      </c>
      <c r="D9" s="11" t="s">
        <v>48</v>
      </c>
      <c r="E9" s="15">
        <v>44505.0</v>
      </c>
      <c r="F9" s="18">
        <v>4200.0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1" t="s">
        <v>55</v>
      </c>
      <c r="B10" s="11" t="s">
        <v>46</v>
      </c>
      <c r="C10" s="11" t="s">
        <v>56</v>
      </c>
      <c r="D10" s="11" t="s">
        <v>48</v>
      </c>
      <c r="E10" s="15">
        <v>44505.0</v>
      </c>
      <c r="F10" s="18">
        <v>4200.0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1" t="s">
        <v>58</v>
      </c>
      <c r="B11" s="11" t="s">
        <v>46</v>
      </c>
      <c r="C11" s="11" t="s">
        <v>59</v>
      </c>
      <c r="D11" s="11" t="s">
        <v>48</v>
      </c>
      <c r="E11" s="15">
        <v>44505.0</v>
      </c>
      <c r="F11" s="18">
        <v>4200.0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1" t="s">
        <v>61</v>
      </c>
      <c r="B12" s="11" t="s">
        <v>46</v>
      </c>
      <c r="C12" s="11" t="s">
        <v>52</v>
      </c>
      <c r="D12" s="11" t="s">
        <v>48</v>
      </c>
      <c r="E12" s="15">
        <v>44505.0</v>
      </c>
      <c r="F12" s="18">
        <v>4200.0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1" t="s">
        <v>66</v>
      </c>
      <c r="B13" s="11" t="s">
        <v>46</v>
      </c>
      <c r="C13" s="11" t="s">
        <v>36</v>
      </c>
      <c r="D13" s="11" t="s">
        <v>48</v>
      </c>
      <c r="E13" s="15">
        <v>44505.0</v>
      </c>
      <c r="F13" s="18">
        <v>4200.0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1" t="s">
        <v>68</v>
      </c>
      <c r="B14" s="11" t="s">
        <v>46</v>
      </c>
      <c r="C14" s="11" t="s">
        <v>52</v>
      </c>
      <c r="D14" s="11" t="s">
        <v>48</v>
      </c>
      <c r="E14" s="15">
        <v>44505.0</v>
      </c>
      <c r="F14" s="18">
        <v>4200.0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/>
      <c r="B15" s="4"/>
      <c r="C15" s="4"/>
      <c r="D15" s="4"/>
      <c r="E15" s="25"/>
      <c r="F15" s="26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4"/>
      <c r="C16" s="4"/>
      <c r="D16" s="4"/>
      <c r="E16" s="25"/>
      <c r="F16" s="26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4"/>
      <c r="C17" s="4"/>
      <c r="D17" s="4"/>
      <c r="E17" s="25"/>
      <c r="F17" s="26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D18" s="4"/>
      <c r="E18" s="25"/>
      <c r="F18" s="26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4"/>
      <c r="C19" s="4"/>
      <c r="D19" s="4"/>
      <c r="E19" s="25"/>
      <c r="F19" s="26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D20" s="4"/>
      <c r="E20" s="25"/>
      <c r="F20" s="26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"/>
      <c r="B21" s="4"/>
      <c r="C21" s="4"/>
      <c r="D21" s="4"/>
      <c r="E21" s="25"/>
      <c r="F21" s="26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"/>
      <c r="B22" s="4"/>
      <c r="C22" s="4"/>
      <c r="D22" s="4"/>
      <c r="E22" s="25"/>
      <c r="F22" s="26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4"/>
      <c r="C23" s="4"/>
      <c r="D23" s="4"/>
      <c r="E23" s="25"/>
      <c r="F23" s="26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4"/>
      <c r="E24" s="25"/>
      <c r="F24" s="26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4"/>
      <c r="E25" s="25"/>
      <c r="F25" s="26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4"/>
      <c r="E26" s="25"/>
      <c r="F26" s="26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4"/>
      <c r="E27" s="25"/>
      <c r="F27" s="26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4"/>
      <c r="E28" s="25"/>
      <c r="F28" s="26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4"/>
      <c r="E29" s="25"/>
      <c r="F29" s="26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25"/>
      <c r="F30" s="26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25"/>
      <c r="F31" s="26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25"/>
      <c r="F32" s="26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25"/>
      <c r="F33" s="26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25"/>
      <c r="F34" s="26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25"/>
      <c r="F35" s="26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25"/>
      <c r="F36" s="26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25"/>
      <c r="F37" s="26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25"/>
      <c r="F38" s="26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25"/>
      <c r="F39" s="26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25"/>
      <c r="F40" s="26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25"/>
      <c r="F41" s="26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25"/>
      <c r="F42" s="26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25"/>
      <c r="F43" s="26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25"/>
      <c r="F44" s="26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25"/>
      <c r="F45" s="26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25"/>
      <c r="F46" s="26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25"/>
      <c r="F47" s="26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25"/>
      <c r="F48" s="26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25"/>
      <c r="F49" s="26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25"/>
      <c r="F50" s="26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25"/>
      <c r="F51" s="26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25"/>
      <c r="F52" s="26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25"/>
      <c r="F53" s="26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25"/>
      <c r="F54" s="26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25"/>
      <c r="F55" s="26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25"/>
      <c r="F56" s="26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25"/>
      <c r="F57" s="26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25"/>
      <c r="F58" s="26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25"/>
      <c r="F59" s="26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25"/>
      <c r="F60" s="26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25"/>
      <c r="F61" s="26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25"/>
      <c r="F62" s="26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25"/>
      <c r="F63" s="26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25"/>
      <c r="F64" s="26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25"/>
      <c r="F65" s="26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25"/>
      <c r="F66" s="26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25"/>
      <c r="F67" s="26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25"/>
      <c r="F68" s="26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25"/>
      <c r="F69" s="26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25"/>
      <c r="F70" s="26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25"/>
      <c r="F71" s="26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25"/>
      <c r="F72" s="26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25"/>
      <c r="F73" s="26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25"/>
      <c r="F74" s="26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25"/>
      <c r="F75" s="26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25"/>
      <c r="F76" s="26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25"/>
      <c r="F77" s="26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25"/>
      <c r="F78" s="26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25"/>
      <c r="F79" s="26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25"/>
      <c r="F80" s="26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25"/>
      <c r="F81" s="26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25"/>
      <c r="F82" s="26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25"/>
      <c r="F83" s="26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25"/>
      <c r="F84" s="26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25"/>
      <c r="F85" s="26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25"/>
      <c r="F86" s="26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25"/>
      <c r="F87" s="26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25"/>
      <c r="F88" s="26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25"/>
      <c r="F89" s="26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25"/>
      <c r="F90" s="26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25"/>
      <c r="F91" s="26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25"/>
      <c r="F92" s="26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25"/>
      <c r="F93" s="26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25"/>
      <c r="F94" s="26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25"/>
      <c r="F95" s="26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25"/>
      <c r="F96" s="26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25"/>
      <c r="F97" s="26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25"/>
      <c r="F98" s="26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25"/>
      <c r="F99" s="26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25"/>
      <c r="F100" s="26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">
    <mergeCell ref="A1:F1"/>
  </mergeCells>
  <dataValidations>
    <dataValidation type="list" allowBlank="1" showErrorMessage="1" sqref="C3:C100">
      <formula1>"Ventas,TI,RRHH,Finanzas,Operaciones,Marketing,Producción,Administración"</formula1>
    </dataValidation>
  </dataValidation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15.75"/>
    <col customWidth="1" min="2" max="2" width="22.63"/>
    <col customWidth="1" min="3" max="3" width="15.13"/>
    <col customWidth="1" min="4" max="4" width="18.88"/>
    <col customWidth="1" min="5" max="5" width="13.88"/>
    <col customWidth="1" min="6" max="6" width="15.13"/>
    <col customWidth="1" min="7" max="7" width="18.88"/>
    <col customWidth="1" min="8" max="8" width="16.38"/>
  </cols>
  <sheetData>
    <row r="1">
      <c r="A1" s="1" t="s">
        <v>0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6" t="s">
        <v>4</v>
      </c>
      <c r="B2" s="16" t="s">
        <v>20</v>
      </c>
      <c r="C2" s="16" t="s">
        <v>6</v>
      </c>
      <c r="D2" s="16" t="s">
        <v>7</v>
      </c>
      <c r="E2" s="16" t="s">
        <v>24</v>
      </c>
      <c r="F2" s="16" t="s">
        <v>25</v>
      </c>
      <c r="G2" s="16" t="s">
        <v>26</v>
      </c>
      <c r="H2" s="16" t="s">
        <v>9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1" t="s">
        <v>35</v>
      </c>
      <c r="B3" s="11" t="s">
        <v>38</v>
      </c>
      <c r="C3" s="11" t="s">
        <v>15</v>
      </c>
      <c r="D3" s="11" t="s">
        <v>39</v>
      </c>
      <c r="E3" s="15">
        <v>45427.0</v>
      </c>
      <c r="F3" s="11" t="s">
        <v>49</v>
      </c>
      <c r="G3" s="11" t="s">
        <v>57</v>
      </c>
      <c r="H3" s="18">
        <v>3200.0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1" t="s">
        <v>62</v>
      </c>
      <c r="B4" s="11" t="s">
        <v>63</v>
      </c>
      <c r="C4" s="11" t="s">
        <v>30</v>
      </c>
      <c r="D4" s="11" t="s">
        <v>64</v>
      </c>
      <c r="E4" s="15">
        <v>45526.0</v>
      </c>
      <c r="F4" s="11" t="s">
        <v>49</v>
      </c>
      <c r="G4" s="11" t="s">
        <v>67</v>
      </c>
      <c r="H4" s="18">
        <v>4000.0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1" t="s">
        <v>69</v>
      </c>
      <c r="B5" s="11" t="s">
        <v>70</v>
      </c>
      <c r="C5" s="11" t="s">
        <v>52</v>
      </c>
      <c r="D5" s="11" t="s">
        <v>71</v>
      </c>
      <c r="E5" s="15">
        <v>45575.0</v>
      </c>
      <c r="F5" s="11" t="s">
        <v>72</v>
      </c>
      <c r="G5" s="11" t="s">
        <v>73</v>
      </c>
      <c r="H5" s="18">
        <v>2800.0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4"/>
      <c r="B6" s="4"/>
      <c r="C6" s="4"/>
      <c r="D6" s="4"/>
      <c r="E6" s="25"/>
      <c r="F6" s="4"/>
      <c r="G6" s="4"/>
      <c r="H6" s="26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4"/>
      <c r="B7" s="4"/>
      <c r="C7" s="4"/>
      <c r="D7" s="4"/>
      <c r="E7" s="25"/>
      <c r="F7" s="4"/>
      <c r="G7" s="4"/>
      <c r="H7" s="26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4"/>
      <c r="B8" s="4"/>
      <c r="C8" s="4"/>
      <c r="D8" s="4"/>
      <c r="E8" s="25"/>
      <c r="F8" s="4"/>
      <c r="G8" s="4"/>
      <c r="H8" s="26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4"/>
      <c r="B9" s="4"/>
      <c r="C9" s="4"/>
      <c r="D9" s="4"/>
      <c r="E9" s="25"/>
      <c r="F9" s="4"/>
      <c r="G9" s="4"/>
      <c r="H9" s="26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4"/>
      <c r="B10" s="4"/>
      <c r="C10" s="4"/>
      <c r="D10" s="4"/>
      <c r="E10" s="25"/>
      <c r="F10" s="4"/>
      <c r="G10" s="4"/>
      <c r="H10" s="26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4"/>
      <c r="B11" s="4"/>
      <c r="C11" s="4"/>
      <c r="D11" s="4"/>
      <c r="E11" s="25"/>
      <c r="F11" s="4"/>
      <c r="G11" s="4"/>
      <c r="H11" s="26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4"/>
      <c r="B12" s="4"/>
      <c r="C12" s="4"/>
      <c r="D12" s="4"/>
      <c r="E12" s="25"/>
      <c r="F12" s="4"/>
      <c r="G12" s="4"/>
      <c r="H12" s="26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4"/>
      <c r="B13" s="4"/>
      <c r="C13" s="4"/>
      <c r="D13" s="4"/>
      <c r="E13" s="25"/>
      <c r="F13" s="4"/>
      <c r="G13" s="4"/>
      <c r="H13" s="26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4"/>
      <c r="B14" s="4"/>
      <c r="C14" s="4"/>
      <c r="D14" s="4"/>
      <c r="E14" s="25"/>
      <c r="F14" s="4"/>
      <c r="G14" s="4"/>
      <c r="H14" s="26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/>
      <c r="B15" s="4"/>
      <c r="C15" s="4"/>
      <c r="D15" s="4"/>
      <c r="E15" s="25"/>
      <c r="F15" s="4"/>
      <c r="G15" s="4"/>
      <c r="H15" s="26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4"/>
      <c r="C16" s="4"/>
      <c r="D16" s="4"/>
      <c r="E16" s="25"/>
      <c r="F16" s="4"/>
      <c r="G16" s="4"/>
      <c r="H16" s="26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4"/>
      <c r="C17" s="4"/>
      <c r="D17" s="4"/>
      <c r="E17" s="25"/>
      <c r="F17" s="4"/>
      <c r="G17" s="4"/>
      <c r="H17" s="26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D18" s="4"/>
      <c r="E18" s="25"/>
      <c r="F18" s="4"/>
      <c r="G18" s="4"/>
      <c r="H18" s="26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4"/>
      <c r="C19" s="4"/>
      <c r="D19" s="4"/>
      <c r="E19" s="25"/>
      <c r="F19" s="4"/>
      <c r="G19" s="4"/>
      <c r="H19" s="26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D20" s="4"/>
      <c r="E20" s="25"/>
      <c r="F20" s="4"/>
      <c r="G20" s="4"/>
      <c r="H20" s="26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"/>
      <c r="B21" s="4"/>
      <c r="C21" s="4"/>
      <c r="D21" s="4"/>
      <c r="E21" s="25"/>
      <c r="F21" s="4"/>
      <c r="G21" s="4"/>
      <c r="H21" s="26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"/>
      <c r="B22" s="4"/>
      <c r="C22" s="4"/>
      <c r="D22" s="4"/>
      <c r="E22" s="25"/>
      <c r="F22" s="4"/>
      <c r="G22" s="4"/>
      <c r="H22" s="26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4"/>
      <c r="C23" s="4"/>
      <c r="D23" s="4"/>
      <c r="E23" s="25"/>
      <c r="F23" s="4"/>
      <c r="G23" s="4"/>
      <c r="H23" s="26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4"/>
      <c r="E24" s="25"/>
      <c r="F24" s="4"/>
      <c r="G24" s="4"/>
      <c r="H24" s="26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4"/>
      <c r="E25" s="25"/>
      <c r="F25" s="4"/>
      <c r="G25" s="4"/>
      <c r="H25" s="26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4"/>
      <c r="E26" s="25"/>
      <c r="F26" s="4"/>
      <c r="G26" s="4"/>
      <c r="H26" s="26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4"/>
      <c r="E27" s="25"/>
      <c r="F27" s="4"/>
      <c r="G27" s="4"/>
      <c r="H27" s="26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4"/>
      <c r="E28" s="25"/>
      <c r="F28" s="4"/>
      <c r="G28" s="4"/>
      <c r="H28" s="26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4"/>
      <c r="E29" s="25"/>
      <c r="F29" s="4"/>
      <c r="G29" s="4"/>
      <c r="H29" s="26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25"/>
      <c r="F30" s="4"/>
      <c r="G30" s="4"/>
      <c r="H30" s="26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25"/>
      <c r="F31" s="4"/>
      <c r="G31" s="4"/>
      <c r="H31" s="26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25"/>
      <c r="F32" s="4"/>
      <c r="G32" s="4"/>
      <c r="H32" s="26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25"/>
      <c r="F33" s="4"/>
      <c r="G33" s="4"/>
      <c r="H33" s="26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25"/>
      <c r="F34" s="4"/>
      <c r="G34" s="4"/>
      <c r="H34" s="26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25"/>
      <c r="F35" s="4"/>
      <c r="G35" s="4"/>
      <c r="H35" s="26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25"/>
      <c r="F36" s="4"/>
      <c r="G36" s="4"/>
      <c r="H36" s="26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25"/>
      <c r="F37" s="4"/>
      <c r="G37" s="4"/>
      <c r="H37" s="26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25"/>
      <c r="F38" s="4"/>
      <c r="G38" s="4"/>
      <c r="H38" s="26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25"/>
      <c r="F39" s="4"/>
      <c r="G39" s="4"/>
      <c r="H39" s="26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25"/>
      <c r="F40" s="4"/>
      <c r="G40" s="4"/>
      <c r="H40" s="26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25"/>
      <c r="F41" s="4"/>
      <c r="G41" s="4"/>
      <c r="H41" s="26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25"/>
      <c r="F42" s="4"/>
      <c r="G42" s="4"/>
      <c r="H42" s="26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25"/>
      <c r="F43" s="4"/>
      <c r="G43" s="4"/>
      <c r="H43" s="26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25"/>
      <c r="F44" s="4"/>
      <c r="G44" s="4"/>
      <c r="H44" s="26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25"/>
      <c r="F45" s="4"/>
      <c r="G45" s="4"/>
      <c r="H45" s="26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25"/>
      <c r="F46" s="4"/>
      <c r="G46" s="4"/>
      <c r="H46" s="26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25"/>
      <c r="F47" s="4"/>
      <c r="G47" s="4"/>
      <c r="H47" s="26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25"/>
      <c r="F48" s="4"/>
      <c r="G48" s="4"/>
      <c r="H48" s="26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25"/>
      <c r="F49" s="4"/>
      <c r="G49" s="4"/>
      <c r="H49" s="26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25"/>
      <c r="F50" s="4"/>
      <c r="G50" s="4"/>
      <c r="H50" s="26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25"/>
      <c r="F51" s="4"/>
      <c r="G51" s="4"/>
      <c r="H51" s="26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25"/>
      <c r="F52" s="4"/>
      <c r="G52" s="4"/>
      <c r="H52" s="26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25"/>
      <c r="F53" s="4"/>
      <c r="G53" s="4"/>
      <c r="H53" s="26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25"/>
      <c r="F54" s="4"/>
      <c r="G54" s="4"/>
      <c r="H54" s="26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25"/>
      <c r="F55" s="4"/>
      <c r="G55" s="4"/>
      <c r="H55" s="26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25"/>
      <c r="F56" s="4"/>
      <c r="G56" s="4"/>
      <c r="H56" s="26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25"/>
      <c r="F57" s="4"/>
      <c r="G57" s="4"/>
      <c r="H57" s="26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25"/>
      <c r="F58" s="4"/>
      <c r="G58" s="4"/>
      <c r="H58" s="26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25"/>
      <c r="F59" s="4"/>
      <c r="G59" s="4"/>
      <c r="H59" s="26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25"/>
      <c r="F60" s="4"/>
      <c r="G60" s="4"/>
      <c r="H60" s="26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25"/>
      <c r="F61" s="4"/>
      <c r="G61" s="4"/>
      <c r="H61" s="26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25"/>
      <c r="F62" s="4"/>
      <c r="G62" s="4"/>
      <c r="H62" s="26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25"/>
      <c r="F63" s="4"/>
      <c r="G63" s="4"/>
      <c r="H63" s="26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25"/>
      <c r="F64" s="4"/>
      <c r="G64" s="4"/>
      <c r="H64" s="26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25"/>
      <c r="F65" s="4"/>
      <c r="G65" s="4"/>
      <c r="H65" s="26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25"/>
      <c r="F66" s="4"/>
      <c r="G66" s="4"/>
      <c r="H66" s="26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25"/>
      <c r="F67" s="4"/>
      <c r="G67" s="4"/>
      <c r="H67" s="26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25"/>
      <c r="F68" s="4"/>
      <c r="G68" s="4"/>
      <c r="H68" s="26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25"/>
      <c r="F69" s="4"/>
      <c r="G69" s="4"/>
      <c r="H69" s="26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25"/>
      <c r="F70" s="4"/>
      <c r="G70" s="4"/>
      <c r="H70" s="26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25"/>
      <c r="F71" s="4"/>
      <c r="G71" s="4"/>
      <c r="H71" s="26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25"/>
      <c r="F72" s="4"/>
      <c r="G72" s="4"/>
      <c r="H72" s="26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25"/>
      <c r="F73" s="4"/>
      <c r="G73" s="4"/>
      <c r="H73" s="26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25"/>
      <c r="F74" s="4"/>
      <c r="G74" s="4"/>
      <c r="H74" s="26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25"/>
      <c r="F75" s="4"/>
      <c r="G75" s="4"/>
      <c r="H75" s="26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25"/>
      <c r="F76" s="4"/>
      <c r="G76" s="4"/>
      <c r="H76" s="26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25"/>
      <c r="F77" s="4"/>
      <c r="G77" s="4"/>
      <c r="H77" s="26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25"/>
      <c r="F78" s="4"/>
      <c r="G78" s="4"/>
      <c r="H78" s="26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25"/>
      <c r="F79" s="4"/>
      <c r="G79" s="4"/>
      <c r="H79" s="26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25"/>
      <c r="F80" s="4"/>
      <c r="G80" s="4"/>
      <c r="H80" s="26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25"/>
      <c r="F81" s="4"/>
      <c r="G81" s="4"/>
      <c r="H81" s="26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25"/>
      <c r="F82" s="4"/>
      <c r="G82" s="4"/>
      <c r="H82" s="26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25"/>
      <c r="F83" s="4"/>
      <c r="G83" s="4"/>
      <c r="H83" s="26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25"/>
      <c r="F84" s="4"/>
      <c r="G84" s="4"/>
      <c r="H84" s="26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25"/>
      <c r="F85" s="4"/>
      <c r="G85" s="4"/>
      <c r="H85" s="26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25"/>
      <c r="F86" s="4"/>
      <c r="G86" s="4"/>
      <c r="H86" s="26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25"/>
      <c r="F87" s="4"/>
      <c r="G87" s="4"/>
      <c r="H87" s="26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25"/>
      <c r="F88" s="4"/>
      <c r="G88" s="4"/>
      <c r="H88" s="26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25"/>
      <c r="F89" s="4"/>
      <c r="G89" s="4"/>
      <c r="H89" s="26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25"/>
      <c r="F90" s="4"/>
      <c r="G90" s="4"/>
      <c r="H90" s="26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25"/>
      <c r="F91" s="4"/>
      <c r="G91" s="4"/>
      <c r="H91" s="26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25"/>
      <c r="F92" s="4"/>
      <c r="G92" s="4"/>
      <c r="H92" s="26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25"/>
      <c r="F93" s="4"/>
      <c r="G93" s="4"/>
      <c r="H93" s="26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25"/>
      <c r="F94" s="4"/>
      <c r="G94" s="4"/>
      <c r="H94" s="26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25"/>
      <c r="F95" s="4"/>
      <c r="G95" s="4"/>
      <c r="H95" s="26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25"/>
      <c r="F96" s="4"/>
      <c r="G96" s="4"/>
      <c r="H96" s="26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25"/>
      <c r="F97" s="4"/>
      <c r="G97" s="4"/>
      <c r="H97" s="26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25"/>
      <c r="F98" s="4"/>
      <c r="G98" s="4"/>
      <c r="H98" s="26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25"/>
      <c r="F99" s="4"/>
      <c r="G99" s="4"/>
      <c r="H99" s="26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25"/>
      <c r="F100" s="4"/>
      <c r="G100" s="4"/>
      <c r="H100" s="26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">
    <mergeCell ref="A1:H1"/>
  </mergeCells>
  <dataValidations>
    <dataValidation type="list" allowBlank="1" showErrorMessage="1" sqref="F3:F100">
      <formula1>"Voluntaria,Involuntaria,Voluntario"</formula1>
    </dataValidation>
    <dataValidation type="list" allowBlank="1" showErrorMessage="1" sqref="G3:G100">
      <formula1>"Mejor oferta,Razones personales,Clima laboral,Desarrollo profesional,Fin de contrato,Despido,Bajo rendimiento,Otros"</formula1>
    </dataValidation>
  </dataValidation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7.63"/>
    <col customWidth="1" min="2" max="2" width="18.88"/>
    <col customWidth="1" min="3" max="3" width="57.75"/>
    <col customWidth="1" min="4" max="4" width="31.38"/>
  </cols>
  <sheetData>
    <row r="1">
      <c r="A1" s="38" t="s">
        <v>105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39" t="s">
        <v>106</v>
      </c>
      <c r="B2" s="39" t="s">
        <v>83</v>
      </c>
      <c r="C2" s="39" t="s">
        <v>107</v>
      </c>
      <c r="D2" s="39" t="s">
        <v>108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40" t="s">
        <v>89</v>
      </c>
      <c r="B3" s="41">
        <v>1500.0</v>
      </c>
      <c r="C3" s="40" t="s">
        <v>109</v>
      </c>
      <c r="D3" s="40" t="s">
        <v>110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40" t="s">
        <v>90</v>
      </c>
      <c r="B4" s="41">
        <v>2500.0</v>
      </c>
      <c r="C4" s="40" t="s">
        <v>111</v>
      </c>
      <c r="D4" s="40" t="s">
        <v>112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40" t="s">
        <v>113</v>
      </c>
      <c r="B5" s="41">
        <v>3200.0</v>
      </c>
      <c r="C5" s="40" t="s">
        <v>114</v>
      </c>
      <c r="D5" s="40" t="s">
        <v>115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40" t="s">
        <v>116</v>
      </c>
      <c r="B6" s="41">
        <v>800.0</v>
      </c>
      <c r="C6" s="40" t="s">
        <v>117</v>
      </c>
      <c r="D6" s="40" t="s">
        <v>118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40" t="s">
        <v>93</v>
      </c>
      <c r="B7" s="41">
        <v>1200.0</v>
      </c>
      <c r="C7" s="40" t="s">
        <v>119</v>
      </c>
      <c r="D7" s="40" t="s">
        <v>120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42" t="s">
        <v>121</v>
      </c>
      <c r="B9" s="43">
        <f>SUM(B3:B7)</f>
        <v>9200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44" t="s">
        <v>122</v>
      </c>
      <c r="B11" s="45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1" t="s">
        <v>123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1" t="s">
        <v>124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1" t="s">
        <v>125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1" t="s">
        <v>126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">
    <mergeCell ref="A1:D1"/>
  </mergeCells>
  <drawing r:id="rId1"/>
</worksheet>
</file>